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<sst xmlns="http://schemas.openxmlformats.org/spreadsheetml/2006/main" count="67" uniqueCount="38">
  <si>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</si>
  <si>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</si>
  <si>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</si>
  <si>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</si>
  <si>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</si>
  <si>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</si>
  <si>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</si>
  <si>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</si>
  <si>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</si>
  <si>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</si>
  <si>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</si>
  <si>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</si>
  <si>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</si>
  <si>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</si>
  <si>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</si>
  <si>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</si>
  <si>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</si>
  <si>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</si>
  <si>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</si>
  <si>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</si>
  <si>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</si>
  <si>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</si>
  <si>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</si>
  <si>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</si>
  <si>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</si>
  <si>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Platz</t>
  </si>
  <si>
    <t>Sp.</t>
  </si>
  <si>
    <t>III. Abschlußtabelle</t>
  </si>
  <si>
    <t>Gruppeneinteilung</t>
  </si>
  <si>
    <t>II. Spielplan</t>
  </si>
  <si>
    <t>Mannschaft</t>
  </si>
  <si>
    <t>BC Schretzheim</t>
  </si>
  <si>
    <t>in Schretzheim</t>
  </si>
  <si>
    <t>FC Gundelfingen</t>
  </si>
  <si>
    <t>TSV Wasserburg</t>
  </si>
  <si>
    <t>SSV Dillingen</t>
  </si>
  <si>
    <r>
      <t>Jugendturnier 2018 für</t>
    </r>
    <r>
      <rPr>
        <b/>
        <sz val="12"/>
        <rFont val="Arial"/>
        <family val="2"/>
      </rPr>
      <t xml:space="preserve"> - C - Junioren</t>
    </r>
    <r>
      <rPr>
        <sz val="12"/>
        <rFont val="Arial"/>
        <family val="2"/>
      </rPr>
      <t xml:space="preserve"> - Mannschaften</t>
    </r>
  </si>
  <si>
    <t>Sonntag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</si>
</sst>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6" fillId="0" borderId="16" xfId="0" applyFont="1" applyBorder="1" applyAlignment="1">
      <alignment horizontal="left" shrinkToFit="1"/>
    </xf>
    <xf numFmtId="0" fontId="6" fillId="0" borderId="17" xfId="0" applyFont="1" applyBorder="1" applyAlignment="1">
      <alignment horizontal="left" shrinkToFi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33" borderId="2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6" fillId="0" borderId="2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8" fontId="6" fillId="0" borderId="13" xfId="0" applyNumberFormat="1" applyFont="1" applyBorder="1" applyAlignment="1">
      <alignment horizontal="center" vertical="center"/>
    </xf>
    <xf numFmtId="168" fontId="6" fillId="0" borderId="28" xfId="0" applyNumberFormat="1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7" fillId="33" borderId="28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left" shrinkToFit="1"/>
    </xf>
    <xf numFmtId="0" fontId="6" fillId="0" borderId="44" xfId="0" applyFont="1" applyBorder="1" applyAlignment="1">
      <alignment horizontal="left" shrinkToFi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32</xdr:row>
      <xdr:rowOff>38100</xdr:rowOff>
    </xdr:from>
    <xdr:to>
      <xdr:col>55</xdr:col>
      <xdr:colOff>47625</xdr:colOff>
      <xdr:row>33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567690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42</xdr:col>
      <xdr:colOff>0</xdr:colOff>
      <xdr:row>1</xdr:row>
      <xdr:rowOff>0</xdr:rowOff>
    </xdr:from>
    <xdr:to>
      <xdr:col>55</xdr:col>
      <xdr:colOff>9525</xdr:colOff>
      <xdr:row>8</xdr:row>
      <xdr:rowOff>95250</xdr:rowOff>
    </xdr:to>
    <xdr:pic>
      <xdr:nvPicPr>
        <xdr:cNvPr id="2" name="Bild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95250"/>
          <a:ext cx="1495425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A37"/>
  <sheetViews>
    <sheetView tabSelected="1" zoomScale="112" zoomScaleNormal="112" zoomScalePageLayoutView="0" workbookViewId="0" topLeftCell="A10">
      <selection activeCell="J28" sqref="J28:N28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29" customWidth="1"/>
    <col min="58" max="58" width="2.8515625" style="29" customWidth="1"/>
    <col min="59" max="59" width="2.140625" style="29" customWidth="1"/>
    <col min="60" max="60" width="2.8515625" style="29" customWidth="1"/>
    <col min="61" max="64" width="1.7109375" style="29" customWidth="1"/>
    <col min="65" max="65" width="3.421875" style="29" bestFit="1" customWidth="1"/>
    <col min="66" max="66" width="2.28125" style="29" customWidth="1"/>
    <col min="67" max="68" width="2.140625" style="29" bestFit="1" customWidth="1"/>
    <col min="69" max="69" width="2.28125" style="29" customWidth="1"/>
    <col min="70" max="70" width="2.57421875" style="29" customWidth="1"/>
    <col min="71" max="71" width="2.140625" style="29" bestFit="1" customWidth="1"/>
    <col min="72" max="73" width="1.7109375" style="29" customWidth="1"/>
    <col min="74" max="77" width="1.7109375" style="30" customWidth="1"/>
    <col min="78" max="80" width="1.7109375" style="23" customWidth="1"/>
    <col min="81" max="131" width="1.7109375" style="13" customWidth="1"/>
  </cols>
  <sheetData>
    <row r="1" spans="56:131" ht="7.5" customHeight="1">
      <c r="BD1" s="7"/>
      <c r="BZ1" s="20"/>
      <c r="CA1" s="20"/>
      <c r="CB1" s="20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7"/>
      <c r="BZ2" s="20"/>
      <c r="CA2" s="20"/>
      <c r="CB2" s="20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21"/>
      <c r="CA3" s="21"/>
      <c r="CB3" s="21"/>
    </row>
    <row r="4" spans="43:80" s="2" customFormat="1" ht="6" customHeight="1"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4"/>
      <c r="BW4" s="34"/>
      <c r="BX4" s="34"/>
      <c r="BY4" s="34"/>
      <c r="BZ4" s="22"/>
      <c r="CA4" s="22"/>
      <c r="CB4" s="22"/>
    </row>
    <row r="5" spans="12:80" s="2" customFormat="1" ht="15.75">
      <c r="L5" s="3" t="s">
        <v>0</v>
      </c>
      <c r="M5" s="73" t="s">
        <v>37</v>
      </c>
      <c r="N5" s="73"/>
      <c r="O5" s="73"/>
      <c r="P5" s="73"/>
      <c r="Q5" s="73"/>
      <c r="R5" s="73"/>
      <c r="S5" s="73"/>
      <c r="T5" s="73"/>
      <c r="U5" s="2" t="s">
        <v>1</v>
      </c>
      <c r="Y5" s="74">
        <v>43254</v>
      </c>
      <c r="Z5" s="74"/>
      <c r="AA5" s="74"/>
      <c r="AB5" s="74"/>
      <c r="AC5" s="74"/>
      <c r="AD5" s="74"/>
      <c r="AE5" s="74"/>
      <c r="AF5" s="74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4"/>
      <c r="BW5" s="34"/>
      <c r="BX5" s="34"/>
      <c r="BY5" s="34"/>
      <c r="BZ5" s="22"/>
      <c r="CA5" s="22"/>
      <c r="CB5" s="22"/>
    </row>
    <row r="6" spans="43:80" s="2" customFormat="1" ht="6" customHeight="1"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4"/>
      <c r="BW6" s="34"/>
      <c r="BX6" s="34"/>
      <c r="BY6" s="34"/>
      <c r="BZ6" s="22"/>
      <c r="CA6" s="22"/>
      <c r="CB6" s="22"/>
    </row>
    <row r="7" spans="2:80" s="2" customFormat="1" ht="15">
      <c r="B7" s="75" t="s">
        <v>32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4"/>
      <c r="BW7" s="34"/>
      <c r="BX7" s="34"/>
      <c r="BY7" s="34"/>
      <c r="BZ7" s="22"/>
      <c r="CA7" s="22"/>
      <c r="CB7" s="22"/>
    </row>
    <row r="8" spans="57:80" s="2" customFormat="1" ht="6" customHeight="1"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4"/>
      <c r="BW8" s="34"/>
      <c r="BX8" s="34"/>
      <c r="BY8" s="34"/>
      <c r="BZ8" s="22"/>
      <c r="CA8" s="22"/>
      <c r="CB8" s="22"/>
    </row>
    <row r="9" spans="7:80" s="2" customFormat="1" ht="15.75">
      <c r="G9" s="6" t="s">
        <v>2</v>
      </c>
      <c r="H9" s="108">
        <v>0.4583333333333333</v>
      </c>
      <c r="I9" s="108"/>
      <c r="J9" s="108"/>
      <c r="K9" s="108"/>
      <c r="L9" s="108"/>
      <c r="M9" s="7" t="s">
        <v>3</v>
      </c>
      <c r="T9" s="6" t="s">
        <v>4</v>
      </c>
      <c r="U9" s="70">
        <v>1</v>
      </c>
      <c r="V9" s="70" t="s">
        <v>5</v>
      </c>
      <c r="W9" s="16" t="s">
        <v>24</v>
      </c>
      <c r="X9" s="69">
        <v>0.017361111111111112</v>
      </c>
      <c r="Y9" s="69"/>
      <c r="Z9" s="69"/>
      <c r="AA9" s="69"/>
      <c r="AB9" s="69"/>
      <c r="AC9" s="7" t="s">
        <v>6</v>
      </c>
      <c r="AK9" s="6" t="s">
        <v>7</v>
      </c>
      <c r="AL9" s="69">
        <v>0.003472222222222222</v>
      </c>
      <c r="AM9" s="69"/>
      <c r="AN9" s="69"/>
      <c r="AO9" s="69"/>
      <c r="AP9" s="69"/>
      <c r="AQ9" s="7" t="s">
        <v>6</v>
      </c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4"/>
      <c r="BW9" s="34"/>
      <c r="BX9" s="34"/>
      <c r="BY9" s="34"/>
      <c r="BZ9" s="22"/>
      <c r="CA9" s="22"/>
      <c r="CB9" s="22"/>
    </row>
    <row r="10" ht="9" customHeight="1">
      <c r="BD10" s="13"/>
    </row>
    <row r="11" ht="6" customHeight="1">
      <c r="BD11" s="13"/>
    </row>
    <row r="12" spans="2:56" ht="12.75">
      <c r="B12" s="1" t="s">
        <v>8</v>
      </c>
      <c r="BD12" s="13"/>
    </row>
    <row r="13" ht="6" customHeight="1" thickBot="1">
      <c r="BD13" s="13"/>
    </row>
    <row r="14" spans="14:56" ht="16.5" thickBot="1">
      <c r="N14" s="66" t="s">
        <v>28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8"/>
      <c r="AK14" s="71"/>
      <c r="AL14" s="72"/>
      <c r="BD14" s="13"/>
    </row>
    <row r="15" spans="14:56" ht="15">
      <c r="N15" s="115" t="s">
        <v>9</v>
      </c>
      <c r="O15" s="116"/>
      <c r="P15" s="117" t="s">
        <v>31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8"/>
      <c r="AK15" s="111"/>
      <c r="AL15" s="112"/>
      <c r="BD15" s="13"/>
    </row>
    <row r="16" spans="14:56" ht="15">
      <c r="N16" s="113" t="s">
        <v>10</v>
      </c>
      <c r="O16" s="114"/>
      <c r="P16" s="49" t="s">
        <v>33</v>
      </c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50"/>
      <c r="AK16" s="109"/>
      <c r="AL16" s="110"/>
      <c r="BD16" s="13"/>
    </row>
    <row r="17" spans="14:56" ht="15">
      <c r="N17" s="113" t="s">
        <v>11</v>
      </c>
      <c r="O17" s="114"/>
      <c r="P17" s="49" t="s">
        <v>34</v>
      </c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50"/>
      <c r="AK17" s="109"/>
      <c r="AL17" s="110"/>
      <c r="BD17" s="13"/>
    </row>
    <row r="18" spans="14:56" ht="15.75" thickBot="1">
      <c r="N18" s="62" t="s">
        <v>12</v>
      </c>
      <c r="O18" s="63"/>
      <c r="P18" s="51" t="s">
        <v>35</v>
      </c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2"/>
      <c r="AK18" s="53"/>
      <c r="AL18" s="54"/>
      <c r="BD18" s="13"/>
    </row>
    <row r="19" ht="12.75">
      <c r="BD19" s="13"/>
    </row>
    <row r="20" spans="2:56" ht="12.75">
      <c r="B20" s="1" t="s">
        <v>29</v>
      </c>
      <c r="BD20" s="13"/>
    </row>
    <row r="21" ht="6" customHeight="1" thickBot="1">
      <c r="BD21" s="13"/>
    </row>
    <row r="22" spans="2:131" s="4" customFormat="1" ht="16.5" customHeight="1" thickBot="1">
      <c r="B22" s="101" t="s">
        <v>14</v>
      </c>
      <c r="C22" s="102"/>
      <c r="D22" s="55" t="s">
        <v>25</v>
      </c>
      <c r="E22" s="56"/>
      <c r="F22" s="105"/>
      <c r="G22" s="55"/>
      <c r="H22" s="56"/>
      <c r="I22" s="105"/>
      <c r="J22" s="55" t="s">
        <v>15</v>
      </c>
      <c r="K22" s="56"/>
      <c r="L22" s="56"/>
      <c r="M22" s="56"/>
      <c r="N22" s="105"/>
      <c r="O22" s="55" t="s">
        <v>16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105"/>
      <c r="AW22" s="55" t="s">
        <v>19</v>
      </c>
      <c r="AX22" s="56"/>
      <c r="AY22" s="56"/>
      <c r="AZ22" s="56"/>
      <c r="BA22" s="105"/>
      <c r="BB22" s="103"/>
      <c r="BC22" s="104"/>
      <c r="BD22" s="14"/>
      <c r="BE22" s="35"/>
      <c r="BF22" s="36" t="s">
        <v>23</v>
      </c>
      <c r="BG22" s="37"/>
      <c r="BH22" s="37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8"/>
      <c r="BW22" s="38"/>
      <c r="BX22" s="38"/>
      <c r="BY22" s="38"/>
      <c r="BZ22" s="24"/>
      <c r="CA22" s="24"/>
      <c r="CB22" s="24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</row>
    <row r="23" spans="2:80" s="5" customFormat="1" ht="18" customHeight="1">
      <c r="B23" s="82">
        <v>1</v>
      </c>
      <c r="C23" s="81"/>
      <c r="D23" s="81">
        <v>1</v>
      </c>
      <c r="E23" s="81"/>
      <c r="F23" s="81"/>
      <c r="G23" s="81"/>
      <c r="H23" s="81"/>
      <c r="I23" s="81"/>
      <c r="J23" s="106">
        <f>$H$9</f>
        <v>0.4583333333333333</v>
      </c>
      <c r="K23" s="106"/>
      <c r="L23" s="106"/>
      <c r="M23" s="106"/>
      <c r="N23" s="107"/>
      <c r="O23" s="61" t="str">
        <f>P15</f>
        <v>BC Schretzheim</v>
      </c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12" t="s">
        <v>18</v>
      </c>
      <c r="AF23" s="47" t="str">
        <f>P16</f>
        <v>FC Gundelfingen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8"/>
      <c r="AW23" s="91"/>
      <c r="AX23" s="92"/>
      <c r="AY23" s="12" t="s">
        <v>17</v>
      </c>
      <c r="AZ23" s="92"/>
      <c r="BA23" s="94"/>
      <c r="BB23" s="91"/>
      <c r="BC23" s="95"/>
      <c r="BE23" s="35"/>
      <c r="BF23" s="39" t="str">
        <f aca="true" t="shared" si="0" ref="BF23:BF28">IF(ISBLANK(AW23),"0",IF(AW23&gt;AZ23,3,IF(AW23=AZ23,1,0)))</f>
        <v>0</v>
      </c>
      <c r="BG23" s="39" t="s">
        <v>17</v>
      </c>
      <c r="BH23" s="39" t="str">
        <f aca="true" t="shared" si="1" ref="BH23:BH28">IF(ISBLANK(AZ23),"0",IF(AZ23&gt;AW23,3,IF(AZ23=AW23,1,0)))</f>
        <v>0</v>
      </c>
      <c r="BI23" s="35"/>
      <c r="BJ23" s="35"/>
      <c r="BK23" s="35"/>
      <c r="BL23" s="35"/>
      <c r="BM23" s="40" t="str">
        <f>$P$15</f>
        <v>BC Schretzheim</v>
      </c>
      <c r="BN23" s="41">
        <f>COUNT($BF$23,$BF$25,$BH$27)</f>
        <v>0</v>
      </c>
      <c r="BO23" s="41">
        <f>SUM($BF$23+$BF$25+$BH$27)</f>
        <v>0</v>
      </c>
      <c r="BP23" s="41">
        <f>SUM($AW$23+$AW$25+$AZ$27)</f>
        <v>0</v>
      </c>
      <c r="BQ23" s="42" t="s">
        <v>17</v>
      </c>
      <c r="BR23" s="41">
        <f>SUM($AZ$23+$AZ$25+$AW$27)</f>
        <v>0</v>
      </c>
      <c r="BS23" s="41">
        <f>SUM(BP23-BR23)</f>
        <v>0</v>
      </c>
      <c r="BT23" s="35"/>
      <c r="BU23" s="35"/>
      <c r="BV23" s="38"/>
      <c r="BW23" s="38"/>
      <c r="BX23" s="38"/>
      <c r="BY23" s="38"/>
      <c r="BZ23" s="26"/>
      <c r="CA23" s="26"/>
      <c r="CB23" s="26"/>
    </row>
    <row r="24" spans="2:131" s="4" customFormat="1" ht="18" customHeight="1" thickBot="1">
      <c r="B24" s="83">
        <v>2</v>
      </c>
      <c r="C24" s="84"/>
      <c r="D24" s="84">
        <v>1</v>
      </c>
      <c r="E24" s="84"/>
      <c r="F24" s="84"/>
      <c r="G24" s="84"/>
      <c r="H24" s="84"/>
      <c r="I24" s="84"/>
      <c r="J24" s="96">
        <f>J23+$U$9*$X$9+$AL$9</f>
        <v>0.47916666666666663</v>
      </c>
      <c r="K24" s="96"/>
      <c r="L24" s="96"/>
      <c r="M24" s="96"/>
      <c r="N24" s="97"/>
      <c r="O24" s="98" t="str">
        <f>P17</f>
        <v>TSV Wasserburg</v>
      </c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8" t="s">
        <v>18</v>
      </c>
      <c r="AF24" s="79" t="str">
        <f>P18</f>
        <v>SSV Dillingen</v>
      </c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80"/>
      <c r="AW24" s="89"/>
      <c r="AX24" s="99"/>
      <c r="AY24" s="8" t="s">
        <v>17</v>
      </c>
      <c r="AZ24" s="99"/>
      <c r="BA24" s="100"/>
      <c r="BB24" s="89"/>
      <c r="BC24" s="90"/>
      <c r="BD24" s="14"/>
      <c r="BE24" s="35"/>
      <c r="BF24" s="39" t="str">
        <f t="shared" si="0"/>
        <v>0</v>
      </c>
      <c r="BG24" s="39" t="s">
        <v>17</v>
      </c>
      <c r="BH24" s="39" t="str">
        <f t="shared" si="1"/>
        <v>0</v>
      </c>
      <c r="BI24" s="35"/>
      <c r="BJ24" s="35"/>
      <c r="BK24" s="35"/>
      <c r="BL24" s="35"/>
      <c r="BM24" s="43" t="str">
        <f>$P$16</f>
        <v>FC Gundelfingen</v>
      </c>
      <c r="BN24" s="41">
        <f>COUNT($BH$23,$BF$26,$BH$28)</f>
        <v>0</v>
      </c>
      <c r="BO24" s="41">
        <f>SUM($BH$23+$BF$26+$BH$28)</f>
        <v>0</v>
      </c>
      <c r="BP24" s="41">
        <f>SUM($AZ$23+$AW$26+$AZ$28)</f>
        <v>0</v>
      </c>
      <c r="BQ24" s="42" t="s">
        <v>17</v>
      </c>
      <c r="BR24" s="41">
        <f>SUM($AW$23+$AZ$26+$AW$28)</f>
        <v>0</v>
      </c>
      <c r="BS24" s="41">
        <f>SUM(BP24-BR24)</f>
        <v>0</v>
      </c>
      <c r="BT24" s="35"/>
      <c r="BU24" s="35"/>
      <c r="BV24" s="38"/>
      <c r="BW24" s="38"/>
      <c r="BX24" s="38"/>
      <c r="BY24" s="38"/>
      <c r="BZ24" s="26"/>
      <c r="CA24" s="26"/>
      <c r="CB24" s="26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</row>
    <row r="25" spans="2:131" s="4" customFormat="1" ht="18" customHeight="1">
      <c r="B25" s="82">
        <v>3</v>
      </c>
      <c r="C25" s="81"/>
      <c r="D25" s="81">
        <v>1</v>
      </c>
      <c r="E25" s="81"/>
      <c r="F25" s="81"/>
      <c r="G25" s="81"/>
      <c r="H25" s="81"/>
      <c r="I25" s="81"/>
      <c r="J25" s="59">
        <f>J24+$U$9*$X$9+$AL$9+"00:10:00"</f>
        <v>0.5069444444444444</v>
      </c>
      <c r="K25" s="59"/>
      <c r="L25" s="59"/>
      <c r="M25" s="59"/>
      <c r="N25" s="60"/>
      <c r="O25" s="61" t="str">
        <f>P15</f>
        <v>BC Schretzheim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12" t="s">
        <v>18</v>
      </c>
      <c r="AF25" s="47" t="str">
        <f>P17</f>
        <v>TSV Wasserburg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8"/>
      <c r="AW25" s="91"/>
      <c r="AX25" s="92"/>
      <c r="AY25" s="12" t="s">
        <v>17</v>
      </c>
      <c r="AZ25" s="92"/>
      <c r="BA25" s="94"/>
      <c r="BB25" s="91"/>
      <c r="BC25" s="95"/>
      <c r="BD25" s="14"/>
      <c r="BE25" s="35"/>
      <c r="BF25" s="39" t="str">
        <f t="shared" si="0"/>
        <v>0</v>
      </c>
      <c r="BG25" s="39" t="s">
        <v>17</v>
      </c>
      <c r="BH25" s="39" t="str">
        <f t="shared" si="1"/>
        <v>0</v>
      </c>
      <c r="BI25" s="35"/>
      <c r="BJ25" s="35"/>
      <c r="BK25" s="35"/>
      <c r="BL25" s="35"/>
      <c r="BM25" s="43" t="str">
        <f>$P$17</f>
        <v>TSV Wasserburg</v>
      </c>
      <c r="BN25" s="41">
        <f>COUNT($BF$24,$BH$25,$BF$28)</f>
        <v>0</v>
      </c>
      <c r="BO25" s="41">
        <f>SUM($BF$24+$BH$25+$BF$28)</f>
        <v>0</v>
      </c>
      <c r="BP25" s="41">
        <f>SUM($AW$24+$AZ$25+$AW$28)</f>
        <v>0</v>
      </c>
      <c r="BQ25" s="42" t="s">
        <v>17</v>
      </c>
      <c r="BR25" s="41">
        <f>SUM($AZ$24+$AW$25+$AZ$28)</f>
        <v>0</v>
      </c>
      <c r="BS25" s="41">
        <f>SUM(BP25-BR25)</f>
        <v>0</v>
      </c>
      <c r="BT25" s="35"/>
      <c r="BU25" s="35"/>
      <c r="BV25" s="38"/>
      <c r="BW25" s="38"/>
      <c r="BX25" s="38"/>
      <c r="BY25" s="38"/>
      <c r="BZ25" s="26"/>
      <c r="CA25" s="26"/>
      <c r="CB25" s="26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</row>
    <row r="26" spans="2:131" s="4" customFormat="1" ht="18" customHeight="1" thickBot="1">
      <c r="B26" s="83">
        <v>4</v>
      </c>
      <c r="C26" s="84"/>
      <c r="D26" s="84">
        <v>1</v>
      </c>
      <c r="E26" s="84"/>
      <c r="F26" s="84"/>
      <c r="G26" s="84"/>
      <c r="H26" s="84"/>
      <c r="I26" s="84"/>
      <c r="J26" s="96">
        <f>J25+$U$9*$X$9+$AL$9</f>
        <v>0.5277777777777778</v>
      </c>
      <c r="K26" s="96"/>
      <c r="L26" s="96"/>
      <c r="M26" s="96"/>
      <c r="N26" s="97"/>
      <c r="O26" s="98" t="str">
        <f>P16</f>
        <v>FC Gundelfingen</v>
      </c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" t="s">
        <v>18</v>
      </c>
      <c r="AF26" s="79" t="str">
        <f>P18</f>
        <v>SSV Dillingen</v>
      </c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80"/>
      <c r="AW26" s="89"/>
      <c r="AX26" s="99"/>
      <c r="AY26" s="8" t="s">
        <v>17</v>
      </c>
      <c r="AZ26" s="99"/>
      <c r="BA26" s="100"/>
      <c r="BB26" s="89"/>
      <c r="BC26" s="90"/>
      <c r="BD26" s="14"/>
      <c r="BE26" s="35"/>
      <c r="BF26" s="39" t="str">
        <f t="shared" si="0"/>
        <v>0</v>
      </c>
      <c r="BG26" s="39" t="s">
        <v>17</v>
      </c>
      <c r="BH26" s="39" t="str">
        <f t="shared" si="1"/>
        <v>0</v>
      </c>
      <c r="BI26" s="35"/>
      <c r="BJ26" s="35"/>
      <c r="BK26" s="35"/>
      <c r="BL26" s="35"/>
      <c r="BM26" s="43" t="str">
        <f>$P$18</f>
        <v>SSV Dillingen</v>
      </c>
      <c r="BN26" s="41">
        <f>COUNT($BH$24,$BH$26,$BF$27)</f>
        <v>0</v>
      </c>
      <c r="BO26" s="41">
        <f>SUM($BH$24+$BH$26+$BF$27)</f>
        <v>0</v>
      </c>
      <c r="BP26" s="41">
        <f>SUM($AZ$24+$AZ$26+$AW$27)</f>
        <v>0</v>
      </c>
      <c r="BQ26" s="42" t="s">
        <v>17</v>
      </c>
      <c r="BR26" s="41">
        <f>SUM($AW$24+$AW$26+$AZ$27)</f>
        <v>0</v>
      </c>
      <c r="BS26" s="41">
        <f>SUM(BP26-BR26)</f>
        <v>0</v>
      </c>
      <c r="BT26" s="35"/>
      <c r="BU26" s="35"/>
      <c r="BV26" s="38"/>
      <c r="BW26" s="38"/>
      <c r="BX26" s="38"/>
      <c r="BY26" s="38"/>
      <c r="BZ26" s="26"/>
      <c r="CA26" s="26"/>
      <c r="CB26" s="26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</row>
    <row r="27" spans="2:131" s="4" customFormat="1" ht="18" customHeight="1">
      <c r="B27" s="82">
        <v>5</v>
      </c>
      <c r="C27" s="81"/>
      <c r="D27" s="81">
        <v>1</v>
      </c>
      <c r="E27" s="81"/>
      <c r="F27" s="81"/>
      <c r="G27" s="81"/>
      <c r="H27" s="81"/>
      <c r="I27" s="81"/>
      <c r="J27" s="59">
        <f>J26+$U$9*$X$9+$AL$9+"00:10:00"</f>
        <v>0.5555555555555556</v>
      </c>
      <c r="K27" s="59"/>
      <c r="L27" s="59"/>
      <c r="M27" s="59"/>
      <c r="N27" s="60"/>
      <c r="O27" s="61" t="str">
        <f>P18</f>
        <v>SSV Dillingen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12" t="s">
        <v>18</v>
      </c>
      <c r="AF27" s="47" t="str">
        <f>P15</f>
        <v>BC Schretzheim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8"/>
      <c r="AW27" s="91"/>
      <c r="AX27" s="92"/>
      <c r="AY27" s="12" t="s">
        <v>17</v>
      </c>
      <c r="AZ27" s="92"/>
      <c r="BA27" s="94"/>
      <c r="BB27" s="91"/>
      <c r="BC27" s="95"/>
      <c r="BD27" s="14"/>
      <c r="BE27" s="35"/>
      <c r="BF27" s="39" t="str">
        <f t="shared" si="0"/>
        <v>0</v>
      </c>
      <c r="BG27" s="39" t="s">
        <v>17</v>
      </c>
      <c r="BH27" s="39" t="str">
        <f t="shared" si="1"/>
        <v>0</v>
      </c>
      <c r="BI27" s="35"/>
      <c r="BJ27" s="35"/>
      <c r="BK27" s="35"/>
      <c r="BL27" s="35"/>
      <c r="BM27" s="19"/>
      <c r="BN27" s="19"/>
      <c r="BO27" s="19"/>
      <c r="BP27" s="19"/>
      <c r="BQ27" s="19"/>
      <c r="BR27" s="19"/>
      <c r="BS27" s="19"/>
      <c r="BT27" s="35"/>
      <c r="BU27" s="35"/>
      <c r="BV27" s="38"/>
      <c r="BW27" s="38"/>
      <c r="BX27" s="38"/>
      <c r="BY27" s="38"/>
      <c r="BZ27" s="26"/>
      <c r="CA27" s="26"/>
      <c r="CB27" s="26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</row>
    <row r="28" spans="2:131" s="4" customFormat="1" ht="18" customHeight="1" thickBot="1">
      <c r="B28" s="83">
        <v>6</v>
      </c>
      <c r="C28" s="84"/>
      <c r="D28" s="84">
        <v>1</v>
      </c>
      <c r="E28" s="84"/>
      <c r="F28" s="84"/>
      <c r="G28" s="84"/>
      <c r="H28" s="84"/>
      <c r="I28" s="84"/>
      <c r="J28" s="96">
        <f>J27+$U$9*$X$9+$AL$9</f>
        <v>0.576388888888889</v>
      </c>
      <c r="K28" s="96"/>
      <c r="L28" s="96"/>
      <c r="M28" s="96"/>
      <c r="N28" s="97"/>
      <c r="O28" s="98" t="str">
        <f>P17</f>
        <v>TSV Wasserburg</v>
      </c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8" t="s">
        <v>18</v>
      </c>
      <c r="AF28" s="79" t="str">
        <f>P16</f>
        <v>FC Gundelfingen</v>
      </c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80"/>
      <c r="AW28" s="89"/>
      <c r="AX28" s="99"/>
      <c r="AY28" s="8" t="s">
        <v>17</v>
      </c>
      <c r="AZ28" s="99"/>
      <c r="BA28" s="100"/>
      <c r="BB28" s="89"/>
      <c r="BC28" s="90"/>
      <c r="BD28" s="14"/>
      <c r="BE28" s="35"/>
      <c r="BF28" s="39" t="str">
        <f t="shared" si="0"/>
        <v>0</v>
      </c>
      <c r="BG28" s="39" t="s">
        <v>17</v>
      </c>
      <c r="BH28" s="39" t="str">
        <f t="shared" si="1"/>
        <v>0</v>
      </c>
      <c r="BI28" s="35"/>
      <c r="BJ28" s="35"/>
      <c r="BK28" s="29"/>
      <c r="BL28" s="29"/>
      <c r="BM28" s="29"/>
      <c r="BN28" s="29"/>
      <c r="BO28" s="29"/>
      <c r="BP28" s="29"/>
      <c r="BQ28" s="29"/>
      <c r="BR28" s="29"/>
      <c r="BS28" s="29"/>
      <c r="BT28" s="35"/>
      <c r="BU28" s="35"/>
      <c r="BV28" s="38"/>
      <c r="BW28" s="38"/>
      <c r="BX28" s="38"/>
      <c r="BY28" s="38"/>
      <c r="BZ28" s="26"/>
      <c r="CA28" s="26"/>
      <c r="CB28" s="26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</row>
    <row r="30" spans="2:56" ht="12.75">
      <c r="B30" s="1" t="s">
        <v>27</v>
      </c>
      <c r="BD30" s="13"/>
    </row>
    <row r="31" ht="6" customHeight="1">
      <c r="BD31" s="13"/>
    </row>
    <row r="32" spans="27:80" s="9" customFormat="1" ht="13.5" customHeight="1" thickBot="1">
      <c r="AA32" s="10"/>
      <c r="AB32" s="10"/>
      <c r="AC32" s="10"/>
      <c r="AD32" s="10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5"/>
      <c r="BW32" s="45"/>
      <c r="BX32" s="45"/>
      <c r="BY32" s="45"/>
      <c r="BZ32" s="27"/>
      <c r="CA32" s="27"/>
      <c r="CB32" s="27"/>
    </row>
    <row r="33" spans="9:56" ht="13.5" thickBot="1">
      <c r="I33" s="57" t="s">
        <v>30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5" t="s">
        <v>26</v>
      </c>
      <c r="AI33" s="56"/>
      <c r="AJ33" s="56"/>
      <c r="AK33" s="55" t="s">
        <v>20</v>
      </c>
      <c r="AL33" s="56"/>
      <c r="AM33" s="56"/>
      <c r="AN33" s="55" t="s">
        <v>21</v>
      </c>
      <c r="AO33" s="56"/>
      <c r="AP33" s="56"/>
      <c r="AQ33" s="56"/>
      <c r="AR33" s="56"/>
      <c r="AS33" s="55" t="s">
        <v>22</v>
      </c>
      <c r="AT33" s="56"/>
      <c r="AU33" s="93"/>
      <c r="BD33" s="13"/>
    </row>
    <row r="34" spans="9:56" ht="19.5" customHeight="1" thickBot="1">
      <c r="I34" s="76" t="s">
        <v>9</v>
      </c>
      <c r="J34" s="77"/>
      <c r="K34" s="78" t="str">
        <f>BM23</f>
        <v>BC Schretzheim</v>
      </c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85">
        <f>BN23</f>
        <v>0</v>
      </c>
      <c r="AI34" s="77"/>
      <c r="AJ34" s="86"/>
      <c r="AK34" s="77">
        <f>BO23</f>
        <v>0</v>
      </c>
      <c r="AL34" s="77"/>
      <c r="AM34" s="77"/>
      <c r="AN34" s="85">
        <f>BP23</f>
        <v>0</v>
      </c>
      <c r="AO34" s="77"/>
      <c r="AP34" s="28" t="s">
        <v>17</v>
      </c>
      <c r="AQ34" s="77">
        <f>BR23</f>
        <v>0</v>
      </c>
      <c r="AR34" s="86"/>
      <c r="AS34" s="87">
        <f>BS23</f>
        <v>0</v>
      </c>
      <c r="AT34" s="87"/>
      <c r="AU34" s="88"/>
      <c r="BD34" s="13"/>
    </row>
    <row r="35" spans="9:56" ht="19.5" customHeight="1" thickBot="1">
      <c r="I35" s="76" t="s">
        <v>10</v>
      </c>
      <c r="J35" s="77"/>
      <c r="K35" s="78" t="str">
        <f>BM24</f>
        <v>FC Gundelfingen</v>
      </c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85">
        <f>BN24</f>
        <v>0</v>
      </c>
      <c r="AI35" s="77"/>
      <c r="AJ35" s="86"/>
      <c r="AK35" s="77">
        <f>BO24</f>
        <v>0</v>
      </c>
      <c r="AL35" s="77"/>
      <c r="AM35" s="77"/>
      <c r="AN35" s="85">
        <f>BP24</f>
        <v>0</v>
      </c>
      <c r="AO35" s="77"/>
      <c r="AP35" s="28" t="s">
        <v>17</v>
      </c>
      <c r="AQ35" s="77">
        <f>BR24</f>
        <v>0</v>
      </c>
      <c r="AR35" s="86"/>
      <c r="AS35" s="87">
        <f>BS24</f>
        <v>0</v>
      </c>
      <c r="AT35" s="87"/>
      <c r="AU35" s="88"/>
      <c r="BD35" s="13"/>
    </row>
    <row r="36" spans="9:56" ht="19.5" customHeight="1" thickBot="1">
      <c r="I36" s="76" t="s">
        <v>11</v>
      </c>
      <c r="J36" s="77"/>
      <c r="K36" s="78" t="str">
        <f>BM25</f>
        <v>TSV Wasserburg</v>
      </c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85">
        <f>BN25</f>
        <v>0</v>
      </c>
      <c r="AI36" s="77"/>
      <c r="AJ36" s="86"/>
      <c r="AK36" s="77">
        <f>BO25</f>
        <v>0</v>
      </c>
      <c r="AL36" s="77"/>
      <c r="AM36" s="77"/>
      <c r="AN36" s="85">
        <f>BP25</f>
        <v>0</v>
      </c>
      <c r="AO36" s="77"/>
      <c r="AP36" s="28" t="s">
        <v>17</v>
      </c>
      <c r="AQ36" s="77">
        <f>BR25</f>
        <v>0</v>
      </c>
      <c r="AR36" s="86"/>
      <c r="AS36" s="87">
        <f>BS25</f>
        <v>0</v>
      </c>
      <c r="AT36" s="87"/>
      <c r="AU36" s="88"/>
      <c r="BD36" s="13"/>
    </row>
    <row r="37" spans="9:47" ht="19.5" customHeight="1" thickBot="1">
      <c r="I37" s="76" t="s">
        <v>13</v>
      </c>
      <c r="J37" s="77"/>
      <c r="K37" s="78" t="str">
        <f>BM26</f>
        <v>SSV Dillingen</v>
      </c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85">
        <f>BN26</f>
        <v>0</v>
      </c>
      <c r="AI37" s="77"/>
      <c r="AJ37" s="86"/>
      <c r="AK37" s="77">
        <f>BO26</f>
        <v>0</v>
      </c>
      <c r="AL37" s="77"/>
      <c r="AM37" s="77"/>
      <c r="AN37" s="85">
        <f>BP26</f>
        <v>0</v>
      </c>
      <c r="AO37" s="77"/>
      <c r="AP37" s="28" t="s">
        <v>17</v>
      </c>
      <c r="AQ37" s="77">
        <f>BR26</f>
        <v>0</v>
      </c>
      <c r="AR37" s="86"/>
      <c r="AS37" s="87">
        <f>BS26</f>
        <v>0</v>
      </c>
      <c r="AT37" s="87"/>
      <c r="AU37" s="88"/>
    </row>
  </sheetData>
  <sheetProtection/>
  <mergeCells count="117">
    <mergeCell ref="AW24:AX24"/>
    <mergeCell ref="AZ24:BA24"/>
    <mergeCell ref="BB24:BC24"/>
    <mergeCell ref="N15:O15"/>
    <mergeCell ref="N16:O16"/>
    <mergeCell ref="P15:AJ15"/>
    <mergeCell ref="P16:AJ16"/>
    <mergeCell ref="BB23:BC23"/>
    <mergeCell ref="AW23:AX23"/>
    <mergeCell ref="AZ23:BA23"/>
    <mergeCell ref="X9:AB9"/>
    <mergeCell ref="H9:L9"/>
    <mergeCell ref="AK17:AL17"/>
    <mergeCell ref="AK15:AL15"/>
    <mergeCell ref="AK16:AL16"/>
    <mergeCell ref="N17:O17"/>
    <mergeCell ref="J23:N23"/>
    <mergeCell ref="B24:C24"/>
    <mergeCell ref="O24:AD24"/>
    <mergeCell ref="AF24:AV24"/>
    <mergeCell ref="J24:N24"/>
    <mergeCell ref="D24:F24"/>
    <mergeCell ref="G24:I24"/>
    <mergeCell ref="BB22:BC22"/>
    <mergeCell ref="AW22:BA22"/>
    <mergeCell ref="J22:N22"/>
    <mergeCell ref="D22:F22"/>
    <mergeCell ref="G22:I22"/>
    <mergeCell ref="O22:AV22"/>
    <mergeCell ref="B27:C27"/>
    <mergeCell ref="B28:C28"/>
    <mergeCell ref="G26:I26"/>
    <mergeCell ref="J26:N26"/>
    <mergeCell ref="O26:AD26"/>
    <mergeCell ref="B22:C22"/>
    <mergeCell ref="O23:AD23"/>
    <mergeCell ref="B23:C23"/>
    <mergeCell ref="D23:F23"/>
    <mergeCell ref="G23:I23"/>
    <mergeCell ref="AW25:AX25"/>
    <mergeCell ref="AZ25:BA25"/>
    <mergeCell ref="BB25:BC25"/>
    <mergeCell ref="BB26:BC26"/>
    <mergeCell ref="AW26:AX26"/>
    <mergeCell ref="AZ26:BA26"/>
    <mergeCell ref="AZ27:BA27"/>
    <mergeCell ref="J25:N25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AW27:AX27"/>
    <mergeCell ref="AS34:AU34"/>
    <mergeCell ref="I34:J34"/>
    <mergeCell ref="AN33:AR33"/>
    <mergeCell ref="AS33:AU33"/>
    <mergeCell ref="AH34:AJ34"/>
    <mergeCell ref="AK34:AM34"/>
    <mergeCell ref="AN34:AO34"/>
    <mergeCell ref="AQ34:AR34"/>
    <mergeCell ref="AS37:AU37"/>
    <mergeCell ref="AN36:AO36"/>
    <mergeCell ref="I37:J37"/>
    <mergeCell ref="AS36:AU36"/>
    <mergeCell ref="I36:J36"/>
    <mergeCell ref="AH35:AJ35"/>
    <mergeCell ref="AK35:AM35"/>
    <mergeCell ref="AN35:AO35"/>
    <mergeCell ref="AQ35:AR35"/>
    <mergeCell ref="AS35:AU35"/>
    <mergeCell ref="AK37:AM37"/>
    <mergeCell ref="AN37:AO37"/>
    <mergeCell ref="AQ37:AR37"/>
    <mergeCell ref="AQ36:AR36"/>
    <mergeCell ref="AH36:AJ36"/>
    <mergeCell ref="AK36:AM36"/>
    <mergeCell ref="B25:C25"/>
    <mergeCell ref="B26:C26"/>
    <mergeCell ref="D26:F26"/>
    <mergeCell ref="K37:AG37"/>
    <mergeCell ref="K36:AG36"/>
    <mergeCell ref="AH37:AJ37"/>
    <mergeCell ref="D25:F25"/>
    <mergeCell ref="G25:I25"/>
    <mergeCell ref="O25:AD25"/>
    <mergeCell ref="AF25:AV25"/>
    <mergeCell ref="I35:J35"/>
    <mergeCell ref="K35:AG35"/>
    <mergeCell ref="K34:AG34"/>
    <mergeCell ref="AF26:AV26"/>
    <mergeCell ref="D27:F27"/>
    <mergeCell ref="G27:I27"/>
    <mergeCell ref="N18:O18"/>
    <mergeCell ref="A2:AP2"/>
    <mergeCell ref="A3:AP3"/>
    <mergeCell ref="N14:AJ14"/>
    <mergeCell ref="AL9:AP9"/>
    <mergeCell ref="U9:V9"/>
    <mergeCell ref="AK14:AL14"/>
    <mergeCell ref="M5:T5"/>
    <mergeCell ref="Y5:AF5"/>
    <mergeCell ref="B7:AM7"/>
    <mergeCell ref="AF23:AV23"/>
    <mergeCell ref="P17:AJ17"/>
    <mergeCell ref="P18:AJ18"/>
    <mergeCell ref="AK18:AL18"/>
    <mergeCell ref="AH33:AJ33"/>
    <mergeCell ref="I33:AG33"/>
    <mergeCell ref="AK33:AM33"/>
    <mergeCell ref="J27:N27"/>
    <mergeCell ref="O27:AD27"/>
    <mergeCell ref="AF27:AV2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Holger Kopf</cp:lastModifiedBy>
  <cp:lastPrinted>2002-04-28T04:29:16Z</cp:lastPrinted>
  <dcterms:created xsi:type="dcterms:W3CDTF">2002-02-21T07:48:38Z</dcterms:created>
  <dcterms:modified xsi:type="dcterms:W3CDTF">2018-04-25T14:29:24Z</dcterms:modified>
  <cp:category/>
  <cp:version/>
  <cp:contentType/>
  <cp:contentStatus/>
</cp:coreProperties>
</file>